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80" windowHeight="12405" activeTab="1"/>
  </bookViews>
  <sheets>
    <sheet name="Risk free rate" sheetId="1" r:id="rId1"/>
    <sheet name="Debt risk premium" sheetId="2" r:id="rId2"/>
    <sheet name="Inflation" sheetId="3" r:id="rId3"/>
  </sheets>
  <calcPr calcId="125725" iterate="1" iterateCount="1000" iterateDelta="9.9999999999999995E-7"/>
</workbook>
</file>

<file path=xl/calcChain.xml><?xml version="1.0" encoding="utf-8"?>
<calcChain xmlns="http://schemas.openxmlformats.org/spreadsheetml/2006/main">
  <c r="R4" i="2"/>
  <c r="R5"/>
  <c r="R6"/>
  <c r="R7"/>
  <c r="R8"/>
  <c r="R9"/>
  <c r="R10"/>
  <c r="R11"/>
  <c r="R12"/>
  <c r="R13"/>
  <c r="R14"/>
  <c r="R15"/>
  <c r="R16"/>
  <c r="R17"/>
  <c r="R18"/>
  <c r="R19"/>
  <c r="R24" s="1"/>
  <c r="R20"/>
  <c r="R21"/>
  <c r="R22"/>
  <c r="R3"/>
  <c r="B3" i="3"/>
  <c r="C3" i="1"/>
  <c r="D3" s="1"/>
  <c r="C4"/>
  <c r="D4" s="1"/>
  <c r="C5"/>
  <c r="D5" s="1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4"/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4"/>
  <c r="N24"/>
  <c r="L24"/>
  <c r="I24"/>
  <c r="H24"/>
  <c r="F24"/>
  <c r="E24"/>
  <c r="C24"/>
  <c r="B24"/>
  <c r="B24" i="1"/>
  <c r="D24" l="1"/>
</calcChain>
</file>

<file path=xl/sharedStrings.xml><?xml version="1.0" encoding="utf-8"?>
<sst xmlns="http://schemas.openxmlformats.org/spreadsheetml/2006/main" count="31" uniqueCount="16">
  <si>
    <t>CPI rate</t>
  </si>
  <si>
    <t>Geometric average</t>
  </si>
  <si>
    <t>7 year</t>
  </si>
  <si>
    <t>10 year</t>
  </si>
  <si>
    <t>RBA interpolated commonwealth government security yield</t>
  </si>
  <si>
    <t>Bloomberg BBB fair value curve yield</t>
  </si>
  <si>
    <t>Bloomberg AAA fair value curve yield</t>
  </si>
  <si>
    <t>Implied debt risk premium (AAA)</t>
  </si>
  <si>
    <t>Implied debt risk premium (BBB)</t>
  </si>
  <si>
    <t>Term to maturity</t>
  </si>
  <si>
    <t>Final estimated debt risk premium</t>
  </si>
  <si>
    <t>20 day average</t>
  </si>
  <si>
    <t>Source: Statement on monetary policy (August 2011) p.73</t>
  </si>
  <si>
    <t>Note: Statement on monetary policy does not report a CPI rate for the year ending June 2014, therefore we have assumed the CPI rate for the year ending Dec 2013 is representative</t>
  </si>
  <si>
    <t>Implied real risk free rate</t>
  </si>
  <si>
    <t>RBA Implied inflation rate</t>
  </si>
</sst>
</file>

<file path=xl/styles.xml><?xml version="1.0" encoding="utf-8"?>
<styleSheet xmlns="http://schemas.openxmlformats.org/spreadsheetml/2006/main">
  <numFmts count="2">
    <numFmt numFmtId="164" formatCode="dd\-mmm\-yyyy"/>
    <numFmt numFmtId="165" formatCode="[$-C09]d\ mmmm\ 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18" fillId="0" borderId="0" xfId="0" applyNumberFormat="1" applyFont="1" applyBorder="1" applyAlignment="1">
      <alignment horizontal="right"/>
    </xf>
    <xf numFmtId="10" fontId="0" fillId="0" borderId="0" xfId="0" applyNumberFormat="1"/>
    <xf numFmtId="10" fontId="0" fillId="0" borderId="0" xfId="1" applyNumberFormat="1" applyFont="1"/>
    <xf numFmtId="10" fontId="16" fillId="0" borderId="0" xfId="1" applyNumberFormat="1" applyFont="1"/>
    <xf numFmtId="0" fontId="0" fillId="0" borderId="0" xfId="0" applyAlignment="1">
      <alignment horizontal="left" vertical="center"/>
    </xf>
    <xf numFmtId="0" fontId="0" fillId="0" borderId="0" xfId="0"/>
    <xf numFmtId="0" fontId="13" fillId="33" borderId="0" xfId="0" applyFont="1" applyFill="1"/>
    <xf numFmtId="0" fontId="13" fillId="33" borderId="0" xfId="0" applyFont="1" applyFill="1" applyAlignment="1">
      <alignment horizontal="left" vertical="center" wrapText="1"/>
    </xf>
    <xf numFmtId="0" fontId="13" fillId="33" borderId="0" xfId="0" applyFont="1" applyFill="1" applyAlignment="1">
      <alignment vertical="center" wrapText="1"/>
    </xf>
    <xf numFmtId="0" fontId="19" fillId="34" borderId="0" xfId="0" applyFont="1" applyFill="1"/>
    <xf numFmtId="15" fontId="15" fillId="0" borderId="0" xfId="17" applyNumberFormat="1"/>
    <xf numFmtId="0" fontId="15" fillId="0" borderId="0" xfId="17"/>
    <xf numFmtId="0" fontId="16" fillId="0" borderId="10" xfId="0" applyFont="1" applyBorder="1"/>
    <xf numFmtId="10" fontId="16" fillId="0" borderId="10" xfId="1" applyNumberFormat="1" applyFont="1" applyBorder="1"/>
    <xf numFmtId="10" fontId="1" fillId="0" borderId="10" xfId="1" applyNumberFormat="1" applyFont="1" applyBorder="1"/>
    <xf numFmtId="164" fontId="15" fillId="0" borderId="0" xfId="17" applyNumberFormat="1" applyBorder="1" applyAlignment="1">
      <alignment horizontal="right"/>
    </xf>
    <xf numFmtId="165" fontId="19" fillId="34" borderId="0" xfId="0" applyNumberFormat="1" applyFont="1" applyFill="1"/>
    <xf numFmtId="0" fontId="13" fillId="33" borderId="0" xfId="0" applyFont="1" applyFill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E25" sqref="E25"/>
    </sheetView>
  </sheetViews>
  <sheetFormatPr defaultColWidth="0" defaultRowHeight="15" zeroHeight="1" outlineLevelRow="1"/>
  <cols>
    <col min="1" max="1" width="16.42578125" bestFit="1" customWidth="1"/>
    <col min="2" max="2" width="12" bestFit="1" customWidth="1"/>
    <col min="3" max="5" width="9.140625" customWidth="1"/>
    <col min="6" max="16384" width="9.140625" hidden="1"/>
  </cols>
  <sheetData>
    <row r="1" spans="1:4" s="6" customFormat="1" ht="120">
      <c r="B1" s="8" t="s">
        <v>4</v>
      </c>
      <c r="C1" s="8" t="s">
        <v>15</v>
      </c>
      <c r="D1" s="8" t="s">
        <v>14</v>
      </c>
    </row>
    <row r="2" spans="1:4">
      <c r="A2" s="10" t="s">
        <v>9</v>
      </c>
      <c r="B2" s="10" t="s">
        <v>3</v>
      </c>
      <c r="C2" s="10" t="s">
        <v>3</v>
      </c>
      <c r="D2" s="10" t="s">
        <v>3</v>
      </c>
    </row>
    <row r="3" spans="1:4" outlineLevel="1">
      <c r="A3" s="16">
        <v>40791</v>
      </c>
      <c r="B3" s="3">
        <v>4.3093247769415921E-2</v>
      </c>
      <c r="C3" s="3">
        <f>Inflation!$B$3</f>
        <v>2.6726584978860001E-2</v>
      </c>
      <c r="D3" s="3">
        <f>(1+B3)/(1+C3)-1</f>
        <v>1.5940624339529252E-2</v>
      </c>
    </row>
    <row r="4" spans="1:4" outlineLevel="1">
      <c r="A4" s="16">
        <v>40792</v>
      </c>
      <c r="B4" s="3">
        <v>4.2775368357592436E-2</v>
      </c>
      <c r="C4" s="3">
        <f>Inflation!$B$3</f>
        <v>2.6726584978860001E-2</v>
      </c>
      <c r="D4" s="3">
        <f t="shared" ref="D4:D22" si="0">(1+B4)/(1+C4)-1</f>
        <v>1.5631019604954277E-2</v>
      </c>
    </row>
    <row r="5" spans="1:4" outlineLevel="1">
      <c r="A5" s="16">
        <v>40793</v>
      </c>
      <c r="B5" s="3">
        <v>4.4003163567913228E-2</v>
      </c>
      <c r="C5" s="3">
        <f>Inflation!$B$3</f>
        <v>2.6726584978860001E-2</v>
      </c>
      <c r="D5" s="3">
        <f t="shared" si="0"/>
        <v>1.6826854239299749E-2</v>
      </c>
    </row>
    <row r="6" spans="1:4" outlineLevel="1">
      <c r="A6" s="16">
        <v>40794</v>
      </c>
      <c r="B6" s="3">
        <v>4.323901863057622E-2</v>
      </c>
      <c r="C6" s="3">
        <f>Inflation!$B$3</f>
        <v>2.6726584978860001E-2</v>
      </c>
      <c r="D6" s="3">
        <f t="shared" si="0"/>
        <v>1.608260065853484E-2</v>
      </c>
    </row>
    <row r="7" spans="1:4" outlineLevel="1">
      <c r="A7" s="16">
        <v>40795</v>
      </c>
      <c r="B7" s="3">
        <v>4.3343198290300755E-2</v>
      </c>
      <c r="C7" s="3">
        <f>Inflation!$B$3</f>
        <v>2.6726584978860001E-2</v>
      </c>
      <c r="D7" s="3">
        <f t="shared" si="0"/>
        <v>1.618406843121023E-2</v>
      </c>
    </row>
    <row r="8" spans="1:4" outlineLevel="1">
      <c r="A8" s="16">
        <v>40798</v>
      </c>
      <c r="B8" s="3">
        <v>4.1766673874727323E-2</v>
      </c>
      <c r="C8" s="3">
        <f>Inflation!$B$3</f>
        <v>2.6726584978860001E-2</v>
      </c>
      <c r="D8" s="3">
        <f t="shared" si="0"/>
        <v>1.4648582315784697E-2</v>
      </c>
    </row>
    <row r="9" spans="1:4" outlineLevel="1">
      <c r="A9" s="16">
        <v>40799</v>
      </c>
      <c r="B9" s="3">
        <v>4.1921816655676958E-2</v>
      </c>
      <c r="C9" s="3">
        <f>Inflation!$B$3</f>
        <v>2.6726584978860001E-2</v>
      </c>
      <c r="D9" s="3">
        <f t="shared" si="0"/>
        <v>1.4799686595365458E-2</v>
      </c>
    </row>
    <row r="10" spans="1:4" outlineLevel="1">
      <c r="A10" s="16">
        <v>40800</v>
      </c>
      <c r="B10" s="3">
        <v>4.1530208184016093E-2</v>
      </c>
      <c r="C10" s="3">
        <f>Inflation!$B$3</f>
        <v>2.6726584978860001E-2</v>
      </c>
      <c r="D10" s="3">
        <f t="shared" si="0"/>
        <v>1.4418272032432844E-2</v>
      </c>
    </row>
    <row r="11" spans="1:4" outlineLevel="1">
      <c r="A11" s="16">
        <v>40801</v>
      </c>
      <c r="B11" s="3">
        <v>4.2166354711862919E-2</v>
      </c>
      <c r="C11" s="3">
        <f>Inflation!$B$3</f>
        <v>2.6726584978860001E-2</v>
      </c>
      <c r="D11" s="3">
        <f t="shared" si="0"/>
        <v>1.5037859113505636E-2</v>
      </c>
    </row>
    <row r="12" spans="1:4" outlineLevel="1">
      <c r="A12" s="16">
        <v>40802</v>
      </c>
      <c r="B12" s="3">
        <v>4.3087254119773544E-2</v>
      </c>
      <c r="C12" s="3">
        <f>Inflation!$B$3</f>
        <v>2.6726584978860001E-2</v>
      </c>
      <c r="D12" s="3">
        <f t="shared" si="0"/>
        <v>1.5934786709794091E-2</v>
      </c>
    </row>
    <row r="13" spans="1:4" outlineLevel="1">
      <c r="A13" s="16">
        <v>40805</v>
      </c>
      <c r="B13" s="3">
        <v>4.222506728659714E-2</v>
      </c>
      <c r="C13" s="3">
        <f>Inflation!$B$3</f>
        <v>2.6726584978860001E-2</v>
      </c>
      <c r="D13" s="3">
        <f t="shared" si="0"/>
        <v>1.5095043348912762E-2</v>
      </c>
    </row>
    <row r="14" spans="1:4" outlineLevel="1">
      <c r="A14" s="16">
        <v>40806</v>
      </c>
      <c r="B14" s="3">
        <v>4.2175940325387407E-2</v>
      </c>
      <c r="C14" s="3">
        <f>Inflation!$B$3</f>
        <v>2.6726584978860001E-2</v>
      </c>
      <c r="D14" s="3">
        <f t="shared" si="0"/>
        <v>1.5047195205182495E-2</v>
      </c>
    </row>
    <row r="15" spans="1:4" outlineLevel="1">
      <c r="A15" s="16">
        <v>40807</v>
      </c>
      <c r="B15" s="3">
        <v>4.2703816210852397E-2</v>
      </c>
      <c r="C15" s="3">
        <f>Inflation!$B$3</f>
        <v>2.6726584978860001E-2</v>
      </c>
      <c r="D15" s="3">
        <f t="shared" si="0"/>
        <v>1.556133002275506E-2</v>
      </c>
    </row>
    <row r="16" spans="1:4" outlineLevel="1">
      <c r="A16" s="16">
        <v>40808</v>
      </c>
      <c r="B16" s="3">
        <v>4.1516313365417501E-2</v>
      </c>
      <c r="C16" s="3">
        <f>Inflation!$B$3</f>
        <v>2.6726584978860001E-2</v>
      </c>
      <c r="D16" s="3">
        <f t="shared" si="0"/>
        <v>1.440473890803351E-2</v>
      </c>
    </row>
    <row r="17" spans="1:4" outlineLevel="1">
      <c r="A17" s="16">
        <v>40809</v>
      </c>
      <c r="B17" s="3">
        <v>4.0803968783324152E-2</v>
      </c>
      <c r="C17" s="3">
        <f>Inflation!$B$3</f>
        <v>2.6726584978860001E-2</v>
      </c>
      <c r="D17" s="3">
        <f t="shared" si="0"/>
        <v>1.3710937274263646E-2</v>
      </c>
    </row>
    <row r="18" spans="1:4" outlineLevel="1">
      <c r="A18" s="16">
        <v>40812</v>
      </c>
      <c r="B18" s="3">
        <v>4.0793671035508572E-2</v>
      </c>
      <c r="C18" s="3">
        <f>Inflation!$B$3</f>
        <v>2.6726584978860001E-2</v>
      </c>
      <c r="D18" s="3">
        <f t="shared" si="0"/>
        <v>1.3700907585769917E-2</v>
      </c>
    </row>
    <row r="19" spans="1:4" outlineLevel="1">
      <c r="A19" s="16">
        <v>40813</v>
      </c>
      <c r="B19" s="3">
        <v>4.2683681375998095E-2</v>
      </c>
      <c r="C19" s="3">
        <f>Inflation!$B$3</f>
        <v>2.6726584978860001E-2</v>
      </c>
      <c r="D19" s="3">
        <f t="shared" si="0"/>
        <v>1.5541719315144364E-2</v>
      </c>
    </row>
    <row r="20" spans="1:4" outlineLevel="1">
      <c r="A20" s="16">
        <v>40814</v>
      </c>
      <c r="B20" s="3">
        <v>4.3604689367684912E-2</v>
      </c>
      <c r="C20" s="3">
        <f>Inflation!$B$3</f>
        <v>2.6726584978860001E-2</v>
      </c>
      <c r="D20" s="3">
        <f t="shared" si="0"/>
        <v>1.6438752668678891E-2</v>
      </c>
    </row>
    <row r="21" spans="1:4" outlineLevel="1">
      <c r="A21" s="16">
        <v>40815</v>
      </c>
      <c r="B21" s="3">
        <v>4.3351110882048571E-2</v>
      </c>
      <c r="C21" s="3">
        <f>Inflation!$B$3</f>
        <v>2.6726584978860001E-2</v>
      </c>
      <c r="D21" s="3">
        <f t="shared" si="0"/>
        <v>1.6191775051320745E-2</v>
      </c>
    </row>
    <row r="22" spans="1:4" outlineLevel="1">
      <c r="A22" s="16">
        <v>40816</v>
      </c>
      <c r="B22" s="3">
        <v>4.2858789035037592E-2</v>
      </c>
      <c r="C22" s="3">
        <f>Inflation!$B$3</f>
        <v>2.6726584978860001E-2</v>
      </c>
      <c r="D22" s="3">
        <f t="shared" si="0"/>
        <v>1.571226876969356E-2</v>
      </c>
    </row>
    <row r="23" spans="1:4" s="6" customFormat="1">
      <c r="A23" s="1"/>
      <c r="B23" s="3"/>
      <c r="C23" s="2"/>
    </row>
    <row r="24" spans="1:4" ht="15.75" thickBot="1">
      <c r="A24" s="14" t="s">
        <v>11</v>
      </c>
      <c r="B24" s="14">
        <f>AVERAGE(B3:B22)</f>
        <v>4.2482167591485584E-2</v>
      </c>
      <c r="C24" s="14">
        <f>AVERAGE(C3:C22)</f>
        <v>2.6726584978859998E-2</v>
      </c>
      <c r="D24" s="14">
        <f>AVERAGE(D3:D22)</f>
        <v>1.5345451109508301E-2</v>
      </c>
    </row>
    <row r="25" spans="1:4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R14" sqref="R14"/>
    </sheetView>
  </sheetViews>
  <sheetFormatPr defaultColWidth="0" defaultRowHeight="15" zeroHeight="1" outlineLevelRow="1"/>
  <cols>
    <col min="1" max="1" width="16.42578125" bestFit="1" customWidth="1"/>
    <col min="2" max="2" width="6.85546875" customWidth="1"/>
    <col min="3" max="3" width="7.85546875" customWidth="1"/>
    <col min="4" max="4" width="9.140625" customWidth="1"/>
    <col min="5" max="5" width="6.85546875" customWidth="1"/>
    <col min="6" max="6" width="7.85546875" customWidth="1"/>
    <col min="7" max="7" width="9.140625" customWidth="1"/>
    <col min="8" max="8" width="6.85546875" customWidth="1"/>
    <col min="9" max="9" width="7.85546875" customWidth="1"/>
    <col min="10" max="10" width="9.140625" customWidth="1"/>
    <col min="11" max="11" width="10.140625" bestFit="1" customWidth="1"/>
    <col min="12" max="12" width="11.42578125" customWidth="1"/>
    <col min="13" max="13" width="9.140625" customWidth="1"/>
    <col min="14" max="14" width="15.42578125" customWidth="1"/>
    <col min="15" max="15" width="9.140625" customWidth="1"/>
    <col min="16" max="16" width="13.42578125" customWidth="1"/>
    <col min="17" max="17" width="9.140625" customWidth="1"/>
    <col min="18" max="18" width="14.7109375" customWidth="1"/>
    <col min="19" max="19" width="0" hidden="1" customWidth="1"/>
    <col min="20" max="16384" width="9.140625" hidden="1"/>
  </cols>
  <sheetData>
    <row r="1" spans="1:19" s="6" customFormat="1" ht="96" customHeight="1">
      <c r="A1" s="7"/>
      <c r="B1" s="18" t="s">
        <v>6</v>
      </c>
      <c r="C1" s="18"/>
      <c r="D1" s="7"/>
      <c r="E1" s="18" t="s">
        <v>4</v>
      </c>
      <c r="F1" s="18"/>
      <c r="G1" s="7"/>
      <c r="H1" s="18" t="s">
        <v>7</v>
      </c>
      <c r="I1" s="18"/>
      <c r="J1" s="7"/>
      <c r="K1" s="7"/>
      <c r="L1" s="8" t="s">
        <v>5</v>
      </c>
      <c r="M1" s="7"/>
      <c r="N1" s="8" t="s">
        <v>4</v>
      </c>
      <c r="O1" s="9"/>
      <c r="P1" s="8" t="s">
        <v>8</v>
      </c>
      <c r="Q1" s="7"/>
      <c r="R1" s="8" t="s">
        <v>10</v>
      </c>
      <c r="S1" s="5"/>
    </row>
    <row r="2" spans="1:19">
      <c r="A2" s="10" t="s">
        <v>9</v>
      </c>
      <c r="B2" s="10" t="s">
        <v>2</v>
      </c>
      <c r="C2" s="10" t="s">
        <v>3</v>
      </c>
      <c r="D2" s="10"/>
      <c r="E2" s="10" t="s">
        <v>2</v>
      </c>
      <c r="F2" s="10" t="s">
        <v>3</v>
      </c>
      <c r="G2" s="10"/>
      <c r="H2" s="10" t="s">
        <v>2</v>
      </c>
      <c r="I2" s="10" t="s">
        <v>3</v>
      </c>
      <c r="J2" s="10"/>
      <c r="K2" s="10"/>
      <c r="L2" s="10" t="s">
        <v>2</v>
      </c>
      <c r="M2" s="10"/>
      <c r="N2" s="10" t="s">
        <v>2</v>
      </c>
      <c r="O2" s="10"/>
      <c r="P2" s="10" t="s">
        <v>2</v>
      </c>
      <c r="Q2" s="10"/>
      <c r="R2" s="10" t="s">
        <v>3</v>
      </c>
    </row>
    <row r="3" spans="1:19" outlineLevel="1">
      <c r="A3" s="11">
        <v>40323</v>
      </c>
      <c r="B3" s="3">
        <v>6.328063402500006E-2</v>
      </c>
      <c r="C3" s="3">
        <v>6.9099130756249849E-2</v>
      </c>
      <c r="D3" s="3"/>
      <c r="E3" s="3">
        <v>5.1938060407321698E-2</v>
      </c>
      <c r="F3" s="3">
        <v>5.337418739715185E-2</v>
      </c>
      <c r="G3" s="3"/>
      <c r="H3" s="3">
        <f t="shared" ref="H3:H22" si="0">B3-E3</f>
        <v>1.1342573617678361E-2</v>
      </c>
      <c r="I3" s="3">
        <f t="shared" ref="I3:I22" si="1">C3-F3</f>
        <v>1.5724943359098E-2</v>
      </c>
      <c r="K3" s="11">
        <v>40791</v>
      </c>
      <c r="L3" s="3">
        <v>8.0709943183999933E-2</v>
      </c>
      <c r="M3" s="3"/>
      <c r="N3" s="3">
        <v>4.0847579227181408E-2</v>
      </c>
      <c r="O3" s="3"/>
      <c r="P3" s="3">
        <f>L3-N3</f>
        <v>3.9862363956818525E-2</v>
      </c>
      <c r="Q3" s="3"/>
      <c r="R3" s="3">
        <f>P3+$I$24-$H$24</f>
        <v>4.4280675034092082E-2</v>
      </c>
    </row>
    <row r="4" spans="1:19" outlineLevel="1">
      <c r="A4" s="11">
        <v>40324</v>
      </c>
      <c r="B4" s="3">
        <v>6.3586909112249845E-2</v>
      </c>
      <c r="C4" s="3">
        <v>6.9475529870250075E-2</v>
      </c>
      <c r="D4" s="3"/>
      <c r="E4" s="3">
        <v>5.2459066756266506E-2</v>
      </c>
      <c r="F4" s="3">
        <v>5.3990861283227588E-2</v>
      </c>
      <c r="G4" s="3"/>
      <c r="H4" s="3">
        <f t="shared" si="0"/>
        <v>1.1127842355983339E-2</v>
      </c>
      <c r="I4" s="3">
        <f t="shared" si="1"/>
        <v>1.5484668587022486E-2</v>
      </c>
      <c r="K4" s="11">
        <v>40792</v>
      </c>
      <c r="L4" s="3">
        <v>8.0494762492249836E-2</v>
      </c>
      <c r="M4" s="3"/>
      <c r="N4" s="3">
        <v>4.0566915785123836E-2</v>
      </c>
      <c r="O4" s="3"/>
      <c r="P4" s="3">
        <f t="shared" ref="P4:P22" si="2">L4-N4</f>
        <v>3.9927846707126E-2</v>
      </c>
      <c r="Q4" s="3"/>
      <c r="R4" s="3">
        <f t="shared" ref="R4:R22" si="3">P4+$I$24-$H$24</f>
        <v>4.4346157784399556E-2</v>
      </c>
    </row>
    <row r="5" spans="1:19" outlineLevel="1">
      <c r="A5" s="11">
        <v>40325</v>
      </c>
      <c r="B5" s="3">
        <v>6.3869505040250019E-2</v>
      </c>
      <c r="C5" s="3">
        <v>6.9774421401000097E-2</v>
      </c>
      <c r="D5" s="3"/>
      <c r="E5" s="3">
        <v>5.3024805967183355E-2</v>
      </c>
      <c r="F5" s="3">
        <v>5.4556369202531589E-2</v>
      </c>
      <c r="G5" s="3"/>
      <c r="H5" s="3">
        <f t="shared" si="0"/>
        <v>1.0844699073066663E-2</v>
      </c>
      <c r="I5" s="3">
        <f t="shared" si="1"/>
        <v>1.5218052198468508E-2</v>
      </c>
      <c r="K5" s="11">
        <v>40793</v>
      </c>
      <c r="L5" s="3">
        <v>8.0844052132250224E-2</v>
      </c>
      <c r="M5" s="3"/>
      <c r="N5" s="3">
        <v>4.182140860055017E-2</v>
      </c>
      <c r="O5" s="3"/>
      <c r="P5" s="3">
        <f t="shared" si="2"/>
        <v>3.9022643531700055E-2</v>
      </c>
      <c r="Q5" s="3"/>
      <c r="R5" s="3">
        <f t="shared" si="3"/>
        <v>4.3440954608973611E-2</v>
      </c>
    </row>
    <row r="6" spans="1:19" outlineLevel="1">
      <c r="A6" s="11">
        <v>40326</v>
      </c>
      <c r="B6" s="3">
        <v>6.4148012200250015E-2</v>
      </c>
      <c r="C6" s="3">
        <v>7.0082664704000042E-2</v>
      </c>
      <c r="D6" s="3"/>
      <c r="E6" s="3">
        <v>5.3392326693601749E-2</v>
      </c>
      <c r="F6" s="3">
        <v>5.4916600523734156E-2</v>
      </c>
      <c r="G6" s="3"/>
      <c r="H6" s="3">
        <f t="shared" si="0"/>
        <v>1.0755685506648266E-2</v>
      </c>
      <c r="I6" s="3">
        <f t="shared" si="1"/>
        <v>1.5166064180265885E-2</v>
      </c>
      <c r="K6" s="11">
        <v>40794</v>
      </c>
      <c r="L6" s="3">
        <v>8.0019777599999772E-2</v>
      </c>
      <c r="M6" s="3"/>
      <c r="N6" s="3">
        <v>4.0984263822314126E-2</v>
      </c>
      <c r="O6" s="3"/>
      <c r="P6" s="3">
        <f t="shared" si="2"/>
        <v>3.9035513777685646E-2</v>
      </c>
      <c r="Q6" s="3"/>
      <c r="R6" s="3">
        <f t="shared" si="3"/>
        <v>4.3453824854959203E-2</v>
      </c>
    </row>
    <row r="7" spans="1:19" outlineLevel="1">
      <c r="A7" s="11">
        <v>40329</v>
      </c>
      <c r="B7" s="3">
        <v>6.3828247820250095E-2</v>
      </c>
      <c r="C7" s="3">
        <v>6.9750632656250033E-2</v>
      </c>
      <c r="D7" s="3"/>
      <c r="E7" s="3">
        <v>5.2986295367744123E-2</v>
      </c>
      <c r="F7" s="3">
        <v>5.4514124096519054E-2</v>
      </c>
      <c r="G7" s="3"/>
      <c r="H7" s="3">
        <f t="shared" si="0"/>
        <v>1.0841952452505972E-2</v>
      </c>
      <c r="I7" s="3">
        <f t="shared" si="1"/>
        <v>1.523650855973098E-2</v>
      </c>
      <c r="K7" s="11">
        <v>40795</v>
      </c>
      <c r="L7" s="3">
        <v>8.0092525624999814E-2</v>
      </c>
      <c r="M7" s="3"/>
      <c r="N7" s="3">
        <v>4.113963140625021E-2</v>
      </c>
      <c r="O7" s="3"/>
      <c r="P7" s="3">
        <f t="shared" si="2"/>
        <v>3.8952894218749604E-2</v>
      </c>
      <c r="Q7" s="3"/>
      <c r="R7" s="3">
        <f t="shared" si="3"/>
        <v>4.337120529602316E-2</v>
      </c>
    </row>
    <row r="8" spans="1:19" outlineLevel="1">
      <c r="A8" s="11">
        <v>40330</v>
      </c>
      <c r="B8" s="3">
        <v>6.3258979880249866E-2</v>
      </c>
      <c r="C8" s="3">
        <v>6.9182884169000092E-2</v>
      </c>
      <c r="D8" s="3"/>
      <c r="E8" s="3">
        <v>5.2628662249340354E-2</v>
      </c>
      <c r="F8" s="3">
        <v>5.4149541968354316E-2</v>
      </c>
      <c r="G8" s="3"/>
      <c r="H8" s="3">
        <f t="shared" si="0"/>
        <v>1.0630317630909512E-2</v>
      </c>
      <c r="I8" s="3">
        <f t="shared" si="1"/>
        <v>1.5033342200645776E-2</v>
      </c>
      <c r="K8" s="11">
        <v>40798</v>
      </c>
      <c r="L8" s="3">
        <v>7.8420979370250166E-2</v>
      </c>
      <c r="M8" s="3"/>
      <c r="N8" s="3">
        <v>3.9469763051569906E-2</v>
      </c>
      <c r="O8" s="3"/>
      <c r="P8" s="3">
        <f t="shared" si="2"/>
        <v>3.895121631868026E-2</v>
      </c>
      <c r="Q8" s="3"/>
      <c r="R8" s="3">
        <f t="shared" si="3"/>
        <v>4.3369527395953816E-2</v>
      </c>
    </row>
    <row r="9" spans="1:19" outlineLevel="1">
      <c r="A9" s="11">
        <v>40331</v>
      </c>
      <c r="B9" s="3">
        <v>6.3207423280249975E-2</v>
      </c>
      <c r="C9" s="3">
        <v>6.9144626030249956E-2</v>
      </c>
      <c r="D9" s="3"/>
      <c r="E9" s="3">
        <v>5.2483504692447204E-2</v>
      </c>
      <c r="F9" s="3">
        <v>5.4047652474683613E-2</v>
      </c>
      <c r="G9" s="3"/>
      <c r="H9" s="3">
        <f t="shared" si="0"/>
        <v>1.0723918587802771E-2</v>
      </c>
      <c r="I9" s="3">
        <f t="shared" si="1"/>
        <v>1.5096973555566343E-2</v>
      </c>
      <c r="K9" s="11">
        <v>40799</v>
      </c>
      <c r="L9" s="3">
        <v>7.8382556303999928E-2</v>
      </c>
      <c r="M9" s="3"/>
      <c r="N9" s="3">
        <v>3.9647581062933313E-2</v>
      </c>
      <c r="O9" s="3"/>
      <c r="P9" s="3">
        <f t="shared" si="2"/>
        <v>3.8734975241066616E-2</v>
      </c>
      <c r="Q9" s="3"/>
      <c r="R9" s="3">
        <f t="shared" si="3"/>
        <v>4.3153286318340173E-2</v>
      </c>
    </row>
    <row r="10" spans="1:19" outlineLevel="1">
      <c r="A10" s="11">
        <v>40332</v>
      </c>
      <c r="B10" s="3">
        <v>6.4003596530249895E-2</v>
      </c>
      <c r="C10" s="3">
        <v>6.9947156306249925E-2</v>
      </c>
      <c r="D10" s="3"/>
      <c r="E10" s="3">
        <v>5.3511218385554032E-2</v>
      </c>
      <c r="F10" s="3">
        <v>5.5075350873417681E-2</v>
      </c>
      <c r="G10" s="3"/>
      <c r="H10" s="3">
        <f t="shared" si="0"/>
        <v>1.0492378144695863E-2</v>
      </c>
      <c r="I10" s="3">
        <f t="shared" si="1"/>
        <v>1.4871805432832244E-2</v>
      </c>
      <c r="K10" s="11">
        <v>40800</v>
      </c>
      <c r="L10" s="3">
        <v>7.7431544036000277E-2</v>
      </c>
      <c r="M10" s="3"/>
      <c r="N10" s="3">
        <v>3.9169043744935017E-2</v>
      </c>
      <c r="O10" s="3"/>
      <c r="P10" s="3">
        <f t="shared" si="2"/>
        <v>3.826250029106526E-2</v>
      </c>
      <c r="Q10" s="3"/>
      <c r="R10" s="3">
        <f t="shared" si="3"/>
        <v>4.2680811368338817E-2</v>
      </c>
    </row>
    <row r="11" spans="1:19" outlineLevel="1">
      <c r="A11" s="11">
        <v>40333</v>
      </c>
      <c r="B11" s="3">
        <v>6.3872599363999916E-2</v>
      </c>
      <c r="C11" s="3">
        <v>6.9829239950250033E-2</v>
      </c>
      <c r="D11" s="3"/>
      <c r="E11" s="3">
        <v>5.3358820383410513E-2</v>
      </c>
      <c r="F11" s="3">
        <v>5.492856282436704E-2</v>
      </c>
      <c r="G11" s="3"/>
      <c r="H11" s="3">
        <f t="shared" si="0"/>
        <v>1.0513778980589403E-2</v>
      </c>
      <c r="I11" s="3">
        <f t="shared" si="1"/>
        <v>1.4900677125882993E-2</v>
      </c>
      <c r="K11" s="11">
        <v>40801</v>
      </c>
      <c r="L11" s="3">
        <v>7.7922571130250029E-2</v>
      </c>
      <c r="M11" s="3"/>
      <c r="N11" s="3">
        <v>3.9951541159829462E-2</v>
      </c>
      <c r="O11" s="3"/>
      <c r="P11" s="3">
        <f t="shared" si="2"/>
        <v>3.7971029970420567E-2</v>
      </c>
      <c r="Q11" s="3"/>
      <c r="R11" s="3">
        <f t="shared" si="3"/>
        <v>4.2389341047694123E-2</v>
      </c>
    </row>
    <row r="12" spans="1:19" outlineLevel="1">
      <c r="A12" s="11">
        <v>40336</v>
      </c>
      <c r="B12" s="3">
        <v>6.3033171224999851E-2</v>
      </c>
      <c r="C12" s="3">
        <v>6.9060874116000148E-2</v>
      </c>
      <c r="D12" s="3"/>
      <c r="E12" s="3">
        <v>5.1985977194920645E-2</v>
      </c>
      <c r="F12" s="3">
        <v>5.364781078006331E-2</v>
      </c>
      <c r="G12" s="3"/>
      <c r="H12" s="3">
        <f t="shared" si="0"/>
        <v>1.1047194030079206E-2</v>
      </c>
      <c r="I12" s="3">
        <f t="shared" si="1"/>
        <v>1.5413063335936839E-2</v>
      </c>
      <c r="K12" s="11">
        <v>40802</v>
      </c>
      <c r="L12" s="3">
        <v>7.8690998600249973E-2</v>
      </c>
      <c r="M12" s="3"/>
      <c r="N12" s="3">
        <v>4.0966689585918425E-2</v>
      </c>
      <c r="O12" s="3"/>
      <c r="P12" s="3">
        <f t="shared" si="2"/>
        <v>3.7724309014331547E-2</v>
      </c>
      <c r="Q12" s="3"/>
      <c r="R12" s="3">
        <f t="shared" si="3"/>
        <v>4.2142620091605104E-2</v>
      </c>
    </row>
    <row r="13" spans="1:19" outlineLevel="1">
      <c r="A13" s="11">
        <v>40337</v>
      </c>
      <c r="B13" s="3">
        <v>6.3235263689000121E-2</v>
      </c>
      <c r="C13" s="3">
        <v>6.9287322032250076E-2</v>
      </c>
      <c r="D13" s="3"/>
      <c r="E13" s="3">
        <v>5.2397907049802239E-2</v>
      </c>
      <c r="F13" s="3">
        <v>5.4066368829114017E-2</v>
      </c>
      <c r="G13" s="3"/>
      <c r="H13" s="3">
        <f t="shared" si="0"/>
        <v>1.0837356639197882E-2</v>
      </c>
      <c r="I13" s="3">
        <f t="shared" si="1"/>
        <v>1.5220953203136059E-2</v>
      </c>
      <c r="K13" s="11">
        <v>40805</v>
      </c>
      <c r="L13" s="3">
        <v>7.7166871822250016E-2</v>
      </c>
      <c r="M13" s="3"/>
      <c r="N13" s="3">
        <v>4.0105489744525658E-2</v>
      </c>
      <c r="O13" s="3"/>
      <c r="P13" s="3">
        <f t="shared" si="2"/>
        <v>3.7061382077724359E-2</v>
      </c>
      <c r="Q13" s="3"/>
      <c r="R13" s="3">
        <f t="shared" si="3"/>
        <v>4.1479693154997915E-2</v>
      </c>
    </row>
    <row r="14" spans="1:19" outlineLevel="1">
      <c r="A14" s="11">
        <v>40338</v>
      </c>
      <c r="B14" s="3">
        <v>6.2832128906250118E-2</v>
      </c>
      <c r="C14" s="3">
        <v>6.8919227110250114E-2</v>
      </c>
      <c r="D14" s="3"/>
      <c r="E14" s="3">
        <v>5.2143080758575211E-2</v>
      </c>
      <c r="F14" s="3">
        <v>5.3810754738923855E-2</v>
      </c>
      <c r="G14" s="3"/>
      <c r="H14" s="3">
        <f t="shared" si="0"/>
        <v>1.0689048147674907E-2</v>
      </c>
      <c r="I14" s="3">
        <f t="shared" si="1"/>
        <v>1.5108472371326259E-2</v>
      </c>
      <c r="K14" s="11">
        <v>40806</v>
      </c>
      <c r="L14" s="3">
        <v>7.7298684900000136E-2</v>
      </c>
      <c r="M14" s="3"/>
      <c r="N14" s="3">
        <v>4.0056449418282458E-2</v>
      </c>
      <c r="O14" s="3"/>
      <c r="P14" s="3">
        <f t="shared" si="2"/>
        <v>3.7242235481717678E-2</v>
      </c>
      <c r="Q14" s="3"/>
      <c r="R14" s="3">
        <f t="shared" si="3"/>
        <v>4.1660546558991235E-2</v>
      </c>
    </row>
    <row r="15" spans="1:19" outlineLevel="1">
      <c r="A15" s="11">
        <v>40339</v>
      </c>
      <c r="B15" s="3">
        <v>6.3340441856000185E-2</v>
      </c>
      <c r="C15" s="3">
        <v>6.9406242641000038E-2</v>
      </c>
      <c r="D15" s="3"/>
      <c r="E15" s="3">
        <v>5.2606339041886746E-2</v>
      </c>
      <c r="F15" s="3">
        <v>5.422973525791111E-2</v>
      </c>
      <c r="G15" s="3"/>
      <c r="H15" s="3">
        <f t="shared" si="0"/>
        <v>1.0734102814113439E-2</v>
      </c>
      <c r="I15" s="3">
        <f t="shared" si="1"/>
        <v>1.5176507383088927E-2</v>
      </c>
      <c r="K15" s="11">
        <v>40807</v>
      </c>
      <c r="L15" s="3">
        <v>7.7837437910250218E-2</v>
      </c>
      <c r="M15" s="3"/>
      <c r="N15" s="3">
        <v>4.0670390771502252E-2</v>
      </c>
      <c r="O15" s="3"/>
      <c r="P15" s="3">
        <f t="shared" si="2"/>
        <v>3.7167047138747966E-2</v>
      </c>
      <c r="Q15" s="3"/>
      <c r="R15" s="3">
        <f t="shared" si="3"/>
        <v>4.1585358216021523E-2</v>
      </c>
    </row>
    <row r="16" spans="1:19" outlineLevel="1">
      <c r="A16" s="11">
        <v>40340</v>
      </c>
      <c r="B16" s="3">
        <v>6.3861253532250251E-2</v>
      </c>
      <c r="C16" s="3">
        <v>6.9925434384000118E-2</v>
      </c>
      <c r="D16" s="3"/>
      <c r="E16" s="3">
        <v>5.3164464666886409E-2</v>
      </c>
      <c r="F16" s="3">
        <v>5.4788285772151772E-2</v>
      </c>
      <c r="G16" s="3"/>
      <c r="H16" s="3">
        <f t="shared" si="0"/>
        <v>1.0696788865363842E-2</v>
      </c>
      <c r="I16" s="3">
        <f t="shared" si="1"/>
        <v>1.5137148611848346E-2</v>
      </c>
      <c r="K16" s="11">
        <v>40808</v>
      </c>
      <c r="L16" s="3">
        <v>7.7375493089000269E-2</v>
      </c>
      <c r="M16" s="3"/>
      <c r="N16" s="3">
        <v>3.9448542987797763E-2</v>
      </c>
      <c r="O16" s="3"/>
      <c r="P16" s="3">
        <f t="shared" si="2"/>
        <v>3.7926950101202506E-2</v>
      </c>
      <c r="Q16" s="3"/>
      <c r="R16" s="3">
        <f t="shared" si="3"/>
        <v>4.2345261178476062E-2</v>
      </c>
    </row>
    <row r="17" spans="1:18" outlineLevel="1">
      <c r="A17" s="11">
        <v>40344</v>
      </c>
      <c r="B17" s="3">
        <v>6.3433250440999789E-2</v>
      </c>
      <c r="C17" s="3">
        <v>6.9507588900000083E-2</v>
      </c>
      <c r="D17" s="3"/>
      <c r="E17" s="3">
        <v>5.271706129782322E-2</v>
      </c>
      <c r="F17" s="3">
        <v>5.4330332903481056E-2</v>
      </c>
      <c r="G17" s="3"/>
      <c r="H17" s="3">
        <f t="shared" si="0"/>
        <v>1.0716189143176569E-2</v>
      </c>
      <c r="I17" s="3">
        <f t="shared" si="1"/>
        <v>1.5177255996519028E-2</v>
      </c>
      <c r="K17" s="11">
        <v>40809</v>
      </c>
      <c r="L17" s="3">
        <v>7.6786008488999746E-2</v>
      </c>
      <c r="M17" s="3"/>
      <c r="N17" s="3">
        <v>3.8736942634154614E-2</v>
      </c>
      <c r="O17" s="3"/>
      <c r="P17" s="3">
        <f t="shared" si="2"/>
        <v>3.8049065854845132E-2</v>
      </c>
      <c r="Q17" s="3"/>
      <c r="R17" s="3">
        <f t="shared" si="3"/>
        <v>4.2467376932118689E-2</v>
      </c>
    </row>
    <row r="18" spans="1:18" outlineLevel="1">
      <c r="A18" s="11">
        <v>40345</v>
      </c>
      <c r="B18" s="3">
        <v>6.3548751224999922E-2</v>
      </c>
      <c r="C18" s="3">
        <v>6.968030226224986E-2</v>
      </c>
      <c r="D18" s="3"/>
      <c r="E18" s="3">
        <v>5.3437022973285113E-2</v>
      </c>
      <c r="F18" s="3">
        <v>5.5058322400316564E-2</v>
      </c>
      <c r="G18" s="3"/>
      <c r="H18" s="3">
        <f t="shared" si="0"/>
        <v>1.0111728251714809E-2</v>
      </c>
      <c r="I18" s="3">
        <f t="shared" si="1"/>
        <v>1.4621979861933296E-2</v>
      </c>
      <c r="K18" s="11">
        <v>40812</v>
      </c>
      <c r="L18" s="3">
        <v>7.6493401763999991E-2</v>
      </c>
      <c r="M18" s="3"/>
      <c r="N18" s="3">
        <v>3.8650386906335044E-2</v>
      </c>
      <c r="O18" s="3"/>
      <c r="P18" s="3">
        <f t="shared" si="2"/>
        <v>3.7843014857664947E-2</v>
      </c>
      <c r="Q18" s="3"/>
      <c r="R18" s="3">
        <f t="shared" si="3"/>
        <v>4.2261325934938504E-2</v>
      </c>
    </row>
    <row r="19" spans="1:18" outlineLevel="1">
      <c r="A19" s="11">
        <v>40346</v>
      </c>
      <c r="B19" s="3">
        <v>6.3324974152249913E-2</v>
      </c>
      <c r="C19" s="3">
        <v>6.9444505460249939E-2</v>
      </c>
      <c r="D19" s="3"/>
      <c r="E19" s="3">
        <v>5.2728571612796898E-2</v>
      </c>
      <c r="F19" s="3">
        <v>5.4348792650316537E-2</v>
      </c>
      <c r="G19" s="3"/>
      <c r="H19" s="3">
        <f t="shared" si="0"/>
        <v>1.0596402539453015E-2</v>
      </c>
      <c r="I19" s="3">
        <f t="shared" si="1"/>
        <v>1.5095712809933402E-2</v>
      </c>
      <c r="K19" s="11">
        <v>40813</v>
      </c>
      <c r="L19" s="3">
        <v>7.9021298840250109E-2</v>
      </c>
      <c r="M19" s="3"/>
      <c r="N19" s="3">
        <v>4.0497609944827095E-2</v>
      </c>
      <c r="O19" s="3"/>
      <c r="P19" s="3">
        <f t="shared" si="2"/>
        <v>3.8523688895423014E-2</v>
      </c>
      <c r="Q19" s="3"/>
      <c r="R19" s="3">
        <f t="shared" si="3"/>
        <v>4.2941999972696571E-2</v>
      </c>
    </row>
    <row r="20" spans="1:18" outlineLevel="1">
      <c r="A20" s="11">
        <v>40347</v>
      </c>
      <c r="B20" s="3">
        <v>6.3031109156000076E-2</v>
      </c>
      <c r="C20" s="3">
        <v>6.9134286110249743E-2</v>
      </c>
      <c r="D20" s="3"/>
      <c r="E20" s="3">
        <v>5.2730263956959178E-2</v>
      </c>
      <c r="F20" s="3">
        <v>5.4393113620253161E-2</v>
      </c>
      <c r="G20" s="3"/>
      <c r="H20" s="3">
        <f t="shared" si="0"/>
        <v>1.0300845199040898E-2</v>
      </c>
      <c r="I20" s="3">
        <f t="shared" si="1"/>
        <v>1.4741172489996582E-2</v>
      </c>
      <c r="K20" s="11">
        <v>40814</v>
      </c>
      <c r="L20" s="3">
        <v>7.9282043225000098E-2</v>
      </c>
      <c r="M20" s="3"/>
      <c r="N20" s="3">
        <v>4.1326258699792229E-2</v>
      </c>
      <c r="O20" s="3"/>
      <c r="P20" s="3">
        <f t="shared" si="2"/>
        <v>3.795578452520787E-2</v>
      </c>
      <c r="Q20" s="3"/>
      <c r="R20" s="3">
        <f t="shared" si="3"/>
        <v>4.2374095602481426E-2</v>
      </c>
    </row>
    <row r="21" spans="1:18" outlineLevel="1">
      <c r="A21" s="11">
        <v>40350</v>
      </c>
      <c r="B21" s="3">
        <v>6.3500281382250057E-2</v>
      </c>
      <c r="C21" s="3">
        <v>6.9577913615999742E-2</v>
      </c>
      <c r="D21" s="3"/>
      <c r="E21" s="3">
        <v>5.3547788870382557E-2</v>
      </c>
      <c r="F21" s="3">
        <v>5.5166892569620159E-2</v>
      </c>
      <c r="G21" s="3"/>
      <c r="H21" s="3">
        <f t="shared" si="0"/>
        <v>9.9524925118675001E-3</v>
      </c>
      <c r="I21" s="3">
        <f t="shared" si="1"/>
        <v>1.4411021046379584E-2</v>
      </c>
      <c r="K21" s="11">
        <v>40815</v>
      </c>
      <c r="L21" s="3">
        <v>7.8254830490249949E-2</v>
      </c>
      <c r="M21" s="3"/>
      <c r="N21" s="3">
        <v>4.1073845915858831E-2</v>
      </c>
      <c r="O21" s="3"/>
      <c r="P21" s="3">
        <f t="shared" si="2"/>
        <v>3.7180984574391118E-2</v>
      </c>
      <c r="Q21" s="3"/>
      <c r="R21" s="3">
        <f t="shared" si="3"/>
        <v>4.1599295651664675E-2</v>
      </c>
    </row>
    <row r="22" spans="1:18" outlineLevel="1">
      <c r="A22" s="11">
        <v>40351</v>
      </c>
      <c r="B22" s="3">
        <v>6.2432162792250168E-2</v>
      </c>
      <c r="C22" s="3">
        <v>6.8535690000000038E-2</v>
      </c>
      <c r="D22" s="3"/>
      <c r="E22" s="3">
        <v>5.3138883923152989E-2</v>
      </c>
      <c r="F22" s="3">
        <v>5.475721740348103E-2</v>
      </c>
      <c r="G22" s="3"/>
      <c r="H22" s="3">
        <f t="shared" si="0"/>
        <v>9.2932788690971782E-3</v>
      </c>
      <c r="I22" s="3">
        <f t="shared" si="1"/>
        <v>1.3778472596519008E-2</v>
      </c>
      <c r="K22" s="11">
        <v>40816</v>
      </c>
      <c r="L22" s="3">
        <v>7.7653686200999772E-2</v>
      </c>
      <c r="M22" s="3"/>
      <c r="N22" s="3">
        <v>4.061743241170368E-2</v>
      </c>
      <c r="O22" s="3"/>
      <c r="P22" s="3">
        <f t="shared" si="2"/>
        <v>3.7036253789296092E-2</v>
      </c>
      <c r="Q22" s="3"/>
      <c r="R22" s="3">
        <f t="shared" si="3"/>
        <v>4.1454564866569649E-2</v>
      </c>
    </row>
    <row r="23" spans="1:18" ht="12.75" customHeight="1">
      <c r="P23" s="6"/>
    </row>
    <row r="24" spans="1:18" ht="15.75" thickBot="1">
      <c r="A24" s="13" t="s">
        <v>11</v>
      </c>
      <c r="B24" s="15">
        <f>AVERAGE(B3:B22)</f>
        <v>6.3431434780500007E-2</v>
      </c>
      <c r="C24" s="15">
        <f>AVERAGE(C3:C22)</f>
        <v>6.9438283623787497E-2</v>
      </c>
      <c r="D24" s="15"/>
      <c r="E24" s="15">
        <f t="shared" ref="E24:F24" si="4">AVERAGE(E3:E22)</f>
        <v>5.2819006112467037E-2</v>
      </c>
      <c r="F24" s="15">
        <f t="shared" si="4"/>
        <v>5.4407543878480971E-2</v>
      </c>
      <c r="G24" s="15"/>
      <c r="H24" s="15">
        <f t="shared" ref="H24:I24" si="5">AVERAGE(H3:H22)</f>
        <v>1.0612428668032969E-2</v>
      </c>
      <c r="I24" s="15">
        <f t="shared" si="5"/>
        <v>1.5030739745306526E-2</v>
      </c>
      <c r="J24" s="15"/>
      <c r="K24" s="15"/>
      <c r="L24" s="15">
        <f>AVERAGE(L3:L22)</f>
        <v>7.850897336026251E-2</v>
      </c>
      <c r="M24" s="15"/>
      <c r="N24" s="15">
        <f>AVERAGE(N3:N22)</f>
        <v>4.0287388344069273E-2</v>
      </c>
      <c r="O24" s="15"/>
      <c r="P24" s="15">
        <f>AVERAGE(P3:P22)</f>
        <v>3.8221585016193237E-2</v>
      </c>
      <c r="Q24" s="14"/>
      <c r="R24" s="14">
        <f>AVERAGE(R3:R22)</f>
        <v>4.263989609346678E-2</v>
      </c>
    </row>
    <row r="25" spans="1:18" ht="15.75" thickTop="1"/>
  </sheetData>
  <mergeCells count="3">
    <mergeCell ref="B1:C1"/>
    <mergeCell ref="E1:F1"/>
    <mergeCell ref="H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B3" sqref="B3"/>
    </sheetView>
  </sheetViews>
  <sheetFormatPr defaultColWidth="0" defaultRowHeight="15" zeroHeight="1"/>
  <cols>
    <col min="1" max="1" width="18" bestFit="1" customWidth="1"/>
    <col min="2" max="3" width="11.42578125" bestFit="1" customWidth="1"/>
    <col min="4" max="4" width="16.28515625" bestFit="1" customWidth="1"/>
    <col min="5" max="11" width="11.42578125" bestFit="1" customWidth="1"/>
    <col min="12" max="16" width="9.140625" customWidth="1"/>
    <col min="17" max="16384" width="9.140625" hidden="1"/>
  </cols>
  <sheetData>
    <row r="1" spans="1:14">
      <c r="B1" s="17">
        <v>41061</v>
      </c>
      <c r="C1" s="17">
        <v>41426</v>
      </c>
      <c r="D1" s="17">
        <v>41609</v>
      </c>
      <c r="E1" s="17">
        <v>42156</v>
      </c>
      <c r="F1" s="17">
        <v>42522</v>
      </c>
      <c r="G1" s="17">
        <v>42887</v>
      </c>
      <c r="H1" s="17">
        <v>43252</v>
      </c>
      <c r="I1" s="17">
        <v>43617</v>
      </c>
      <c r="J1" s="17">
        <v>43983</v>
      </c>
      <c r="K1" s="17">
        <v>44348</v>
      </c>
    </row>
    <row r="2" spans="1:14">
      <c r="A2" t="s">
        <v>0</v>
      </c>
      <c r="B2" s="2">
        <v>2.5000000000000001E-2</v>
      </c>
      <c r="C2" s="2">
        <v>3.7499999999999999E-2</v>
      </c>
      <c r="D2" s="2">
        <v>3.2500000000000001E-2</v>
      </c>
      <c r="E2" s="2">
        <v>2.5000000000000001E-2</v>
      </c>
      <c r="F2" s="2">
        <v>2.5000000000000001E-2</v>
      </c>
      <c r="G2" s="2">
        <v>2.5000000000000001E-2</v>
      </c>
      <c r="H2" s="2">
        <v>2.5000000000000001E-2</v>
      </c>
      <c r="I2" s="2">
        <v>2.5000000000000001E-2</v>
      </c>
      <c r="J2" s="2">
        <v>2.5000000000000001E-2</v>
      </c>
      <c r="K2" s="2">
        <v>2.5000000000000001E-2</v>
      </c>
      <c r="N2" s="6"/>
    </row>
    <row r="3" spans="1:14">
      <c r="A3" t="s">
        <v>1</v>
      </c>
      <c r="B3" s="4">
        <f>GEOMEAN(B2:K2)</f>
        <v>2.6726584978860001E-2</v>
      </c>
    </row>
    <row r="4" spans="1:14">
      <c r="B4" s="12" t="s">
        <v>12</v>
      </c>
    </row>
    <row r="5" spans="1:14">
      <c r="B5" s="12" t="s">
        <v>13</v>
      </c>
    </row>
    <row r="6" spans="1:14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free rate</vt:lpstr>
      <vt:lpstr>Debt risk premium</vt:lpstr>
      <vt:lpstr>Inflation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Hong</dc:creator>
  <cp:lastModifiedBy>Ray Challen</cp:lastModifiedBy>
  <dcterms:created xsi:type="dcterms:W3CDTF">2011-10-04T02:46:04Z</dcterms:created>
  <dcterms:modified xsi:type="dcterms:W3CDTF">2011-10-04T08:36:51Z</dcterms:modified>
</cp:coreProperties>
</file>